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 Floor" sheetId="1" state="visible" r:id="rId3"/>
  </sheets>
  <definedNames>
    <definedName function="false" hidden="false" localSheetId="0" name="_xlnm.Print_Area" vbProcedure="false">'Quote Floor'!$A$1:$F$47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<sst xmlns="http://schemas.openxmlformats.org/spreadsheetml/2006/main" count="76" uniqueCount="67">
  <si>
    <t xml:space="preserve">Pressure Washing Quote Floor</t>
  </si>
  <si>
    <t xml:space="preserve">What is my minimum quote for this pressure-washing job? Type your own numbers in the green cells. Everything else works itself out. Nothing here is a suggested rate.</t>
  </si>
  <si>
    <t xml:space="preserve">YOUR BUSINESS SETTINGS (enter once; they stay in this file)</t>
  </si>
  <si>
    <t xml:space="preserve">Check</t>
  </si>
  <si>
    <t xml:space="preserve">What to enter</t>
  </si>
  <si>
    <t xml:space="preserve">Your hourly pay</t>
  </si>
  <si>
    <t xml:space="preserve">$ per hour</t>
  </si>
  <si>
    <t xml:space="preserve">What you want to earn for every hour on a job, including driving.</t>
  </si>
  <si>
    <t xml:space="preserve">Target margin</t>
  </si>
  <si>
    <t xml:space="preserve">% of the price</t>
  </si>
  <si>
    <t xml:space="preserve">Share of the price left after your included costs. A 20% margin is not a 20% markup. Enter 0 to just cover costs. Type a plain number: 20 means 20%.</t>
  </si>
  <si>
    <t xml:space="preserve">Minimum call-out charge</t>
  </si>
  <si>
    <t xml:space="preserve">$ (enter 0 if none)</t>
  </si>
  <si>
    <t xml:space="preserve">The least you'll charge for any job. Enter 0 if you don't have one.</t>
  </si>
  <si>
    <t xml:space="preserve">THIS JOB (your own estimates; enter 0 for a cost this job doesn't have)</t>
  </si>
  <si>
    <t xml:space="preserve">Total time you'll spend: hours</t>
  </si>
  <si>
    <t xml:space="preserve">whole hours</t>
  </si>
  <si>
    <t xml:space="preserve">Driving there and back, setup, washing and pack-up. Count each minute once.</t>
  </si>
  <si>
    <t xml:space="preserve">Total time you'll spend: minutes</t>
  </si>
  <si>
    <t xml:space="preserve">minutes (0 to 59)</t>
  </si>
  <si>
    <t xml:space="preserve">Example: 2 hours 45 minutes is 2 in hours and 45 here.</t>
  </si>
  <si>
    <t xml:space="preserve">Vehicle cost for the round trip</t>
  </si>
  <si>
    <t xml:space="preserve">$ this job</t>
  </si>
  <si>
    <t xml:space="preserve">Fuel and wear for the drive. Your driving time is already in the time above.</t>
  </si>
  <si>
    <t xml:space="preserve">Chemicals and consumables</t>
  </si>
  <si>
    <t xml:space="preserve">What this job uses up: chemicals, surfactant, rags and the like.</t>
  </si>
  <si>
    <t xml:space="preserve">Equipment cost</t>
  </si>
  <si>
    <t xml:space="preserve">Running cost and wear for the washer, surface cleaner and hoses on this job. Leave vehicle fuel out; it's above.</t>
  </si>
  <si>
    <t xml:space="preserve">Overhead and other costs</t>
  </si>
  <si>
    <t xml:space="preserve">This job's share of insurance, phone, software and other running costs. A per-job amount, not your monthly total.</t>
  </si>
  <si>
    <t xml:space="preserve">RESULT</t>
  </si>
  <si>
    <t xml:space="preserve">Minimum quote for this job</t>
  </si>
  <si>
    <t xml:space="preserve">Status:</t>
  </si>
  <si>
    <t xml:space="preserve">HOW THIS WAS WORKED OUT</t>
  </si>
  <si>
    <t xml:space="preserve">Your time</t>
  </si>
  <si>
    <t xml:space="preserve">Hours plus minutes from above.</t>
  </si>
  <si>
    <t xml:space="preserve">Your pay for that time</t>
  </si>
  <si>
    <t xml:space="preserve">Time in hours × your hourly pay.</t>
  </si>
  <si>
    <t xml:space="preserve">Included cost</t>
  </si>
  <si>
    <t xml:space="preserve">Your pay + vehicle + chemicals + equipment + overhead.</t>
  </si>
  <si>
    <t xml:space="preserve">Share of the price, not a markup on cost.</t>
  </si>
  <si>
    <t xml:space="preserve">Calculated floor, before rounding</t>
  </si>
  <si>
    <t xml:space="preserve">Included cost ÷ (1 − margin).</t>
  </si>
  <si>
    <t xml:space="preserve">Calculated floor, rounded up to the cent</t>
  </si>
  <si>
    <t xml:space="preserve">Always rounded up, never down.</t>
  </si>
  <si>
    <t xml:space="preserve">From your settings.</t>
  </si>
  <si>
    <t xml:space="preserve">What sets the quote</t>
  </si>
  <si>
    <t xml:space="preserve">The higher of the two. When the call-out sets it, the share left over is bigger than your target margin.</t>
  </si>
  <si>
    <t xml:space="preserve">Amount above included cost</t>
  </si>
  <si>
    <t xml:space="preserve">Your margin. Not guaranteed take-home pay: your own pay is already in the included cost.</t>
  </si>
  <si>
    <t xml:space="preserve">Before tax. Covers only the costs you entered. Card fees, sales tax and discounts aren't included unless you put them in a cost above.</t>
  </si>
  <si>
    <t xml:space="preserve">HOW TO USE</t>
  </si>
  <si>
    <t xml:space="preserve">1. Fill in your three settings once. Save the file.</t>
  </si>
  <si>
    <t xml:space="preserve">2. For each job, enter your total time and the four costs in the green cells. Enter 0 for a cost the job doesn't have.</t>
  </si>
  <si>
    <t xml:space="preserve">3. Read the minimum quote. Anything in the Check column that isn't OK must be fixed first.</t>
  </si>
  <si>
    <t xml:space="preserve">4. For the next job, clear the six job cells (C10 to C15) and enter new numbers. Your settings stay.</t>
  </si>
  <si>
    <t xml:space="preserve">EXAMPLE ONLY: made-up numbers to show the math, not suggested rates (typed text, not linked to the calculator)</t>
  </si>
  <si>
    <t xml:space="preserve">3 hours of your time at $40/hour</t>
  </si>
  <si>
    <t xml:space="preserve">$120.00</t>
  </si>
  <si>
    <t xml:space="preserve">Four job costs: $12 + $8 + $10 + $10</t>
  </si>
  <si>
    <t xml:space="preserve">$40.00</t>
  </si>
  <si>
    <t xml:space="preserve">$160.00</t>
  </si>
  <si>
    <t xml:space="preserve">At a 20% target margin: $160 ÷ (1 − 0.20)</t>
  </si>
  <si>
    <t xml:space="preserve">$200.00</t>
  </si>
  <si>
    <t xml:space="preserve">Minimum quote (call-out charge under $200)</t>
  </si>
  <si>
    <t xml:space="preserve">Margin vs markup: 20% of $200 is $40 left after costs. Adding 20% to $160 would give only $192.</t>
  </si>
  <si>
    <t xml:space="preserve">© 2026 Rabbit River Systems. For use in your own business. Please don't share or resell this file.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</si>
</sst>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"/>
    <numFmt numFmtId="166" formatCode="0.##"/>
    <numFmt numFmtId="167" formatCode="0"/>
    <numFmt numFmtId="168" formatCode="@"/>
    <numFmt numFmtId="169" formatCode="0.##%"/>
    <numFmt numFmtId="170" formatCode="\$#,##0.00000"/>
    <numFmt numFmtId="171" formatCode="0.00&quot;%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93447"/>
      <name val="Arial"/>
      <family val="0"/>
      <charset val="1"/>
    </font>
    <font>
      <sz val="10"/>
      <color rgb="FF5665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E2A32"/>
      <name val="Arial"/>
      <family val="0"/>
      <charset val="1"/>
    </font>
    <font>
      <b val="true"/>
      <sz val="12"/>
      <color rgb="FF1E2A32"/>
      <name val="Arial"/>
      <family val="0"/>
      <charset val="1"/>
    </font>
    <font>
      <b val="true"/>
      <sz val="10"/>
      <color rgb="FF3F5A44"/>
      <name val="Arial"/>
      <family val="0"/>
      <charset val="1"/>
    </font>
    <font>
      <b val="true"/>
      <sz val="13"/>
      <color rgb="FF193447"/>
      <name val="Arial"/>
      <family val="0"/>
      <charset val="1"/>
    </font>
    <font>
      <sz val="10"/>
      <color rgb="FF1E2A32"/>
      <name val="Arial"/>
      <family val="0"/>
      <charset val="1"/>
    </font>
    <font>
      <sz val="9"/>
      <color rgb="FF56656D"/>
      <name val="Arial"/>
      <family val="0"/>
      <charset val="1"/>
    </font>
    <font>
      <b val="true"/>
      <sz val="10"/>
      <color rgb="FF1E2A32"/>
      <name val="Arial"/>
      <family val="0"/>
      <charset val="1"/>
    </font>
    <font>
      <i val="true"/>
      <sz val="9"/>
      <color rgb="FF56656D"/>
      <name val="Arial"/>
      <family val="0"/>
      <charset val="1"/>
    </font>
    <font>
      <i val="true"/>
      <sz val="10"/>
      <color rgb="FF56656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93447"/>
        <bgColor rgb="FF1E2A32"/>
      </patternFill>
    </fill>
    <fill>
      <patternFill patternType="solid">
        <fgColor rgb="FFE2EAE1"/>
        <bgColor rgb="FFF6F3EA"/>
      </patternFill>
    </fill>
    <fill>
      <patternFill patternType="solid">
        <fgColor rgb="FFF6F3E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3BAA6"/>
      </left>
      <right style="thin">
        <color rgb="FFC3BAA6"/>
      </right>
      <top style="thin">
        <color rgb="FFC3BAA6"/>
      </top>
      <bottom style="thin">
        <color rgb="FFC3BAA6"/>
      </bottom>
      <diagonal/>
    </border>
    <border diagonalUp="false" diagonalDown="false">
      <left/>
      <right/>
      <top/>
      <bottom style="thin">
        <color rgb="FFC3BA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2" fontId="8" fillId="3" borderId="1" xfId="0" applyFont="true" applyBorder="true" applyAlignment="true" applyProtection="false" applyNumberFormat="1">
      <alignment horizontal="general" vertical="center" textRotation="0" wrapText="false" indent="0" shrinkToFit="false"/>
      <protection locked="true" hidden="false"/>
    </xf>
    <xf numFmtId="0" fontId="8" fillId="3" borderId="1" xfId="0" applyFont="true" applyBorder="true" applyAlignment="true" applyProtection="false" applyNumberFormat="1">
      <alignment horizontal="general" vertical="center" textRotation="0" wrapText="false" indent="0" shrinkToFit="false"/>
      <protection locked="true" hidden="false"/>
    </xf>
    <xf numFmtId="49" fontId="8" fillId="3" borderId="1" xfId="0" applyFont="true" applyBorder="true" applyAlignment="true" applyProtection="false" applyNumberFormat="1">
      <alignment horizontal="general" vertical="center" textRotation="0" wrapText="false" indent="0" shrinkToFit="false"/>
      <protection locked="true" hidden="false"/>
    </xf>
    <xf numFmtId="171" fontId="11" fillId="0" borderId="2" xfId="0" applyFont="true" applyBorder="true" applyAlignment="true" applyProtection="false" applyNumberFormat="1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A2E21"/>
      </font>
      <fill>
        <patternFill>
          <bgColor rgb="FFF3D8D2"/>
        </patternFill>
      </fill>
    </dxf>
    <dxf>
      <font>
        <name val="Arial"/>
        <charset val="1"/>
        <family val="0"/>
        <b val="1"/>
        <color rgb="FF6A4700"/>
      </font>
      <fill>
        <patternFill>
          <bgColor rgb="FFF7E6C3"/>
        </patternFill>
      </fill>
    </dxf>
    <dxf>
      <font>
        <name val="Arial"/>
        <charset val="1"/>
        <family val="0"/>
        <b val="1"/>
        <color rgb="FF6A47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BAA6"/>
      <rgbColor rgb="FF808080"/>
      <rgbColor rgb="FF9999FF"/>
      <rgbColor rgb="FF993366"/>
      <rgbColor rgb="FFF6F3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AE1"/>
      <rgbColor rgb="FFF7E6C3"/>
      <rgbColor rgb="FF99CCFF"/>
      <rgbColor rgb="FFFF99CC"/>
      <rgbColor rgb="FFCC99FF"/>
      <rgbColor rgb="FFF3D8D2"/>
      <rgbColor rgb="FF3366FF"/>
      <rgbColor rgb="FF33CCCC"/>
      <rgbColor rgb="FF99CC00"/>
      <rgbColor rgb="FFFFCC00"/>
      <rgbColor rgb="FFFF9900"/>
      <rgbColor rgb="FFFF6600"/>
      <rgbColor rgb="FF56656D"/>
      <rgbColor rgb="FF969696"/>
      <rgbColor rgb="FF193447"/>
      <rgbColor rgb="FF339966"/>
      <rgbColor rgb="FF003300"/>
      <rgbColor rgb="FF6A4700"/>
      <rgbColor rgb="FF9A2E21"/>
      <rgbColor rgb="FF993366"/>
      <rgbColor rgb="FF3F5A44"/>
      <rgbColor rgb="FF1E2A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false">
    <pageSetUpPr fitToPage="true"/>
  </sheetPr>
  <dimension ref="B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30"/>
    <col collapsed="false" customWidth="true" hidden="false" outlineLevel="0" max="6" min="6" style="0" width="62"/>
  </cols>
  <sheetData>
    <row r="1" customFormat="false" ht="30" hidden="false" customHeight="tru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  <c r="C2" s="2"/>
      <c r="D2" s="2"/>
      <c r="E2" s="2"/>
      <c r="F2" s="2"/>
    </row>
    <row r="4" customFormat="false" ht="15" hidden="false" customHeight="false" outlineLevel="0" collapsed="false">
      <c r="B4" s="3" t="inlineStr">
        <is>
          <t>YOUR BUSINESS SETTINGS (save in this file; update when needed)</t>
        </is>
      </c>
      <c r="C4" s="4"/>
      <c r="D4" s="4"/>
      <c r="E4" s="3" t="s">
        <v>3</v>
      </c>
      <c r="F4" s="3" t="s">
        <v>4</v>
      </c>
    </row>
    <row r="5" customFormat="false" ht="30" hidden="false" customHeight="true" outlineLevel="0" collapsed="false">
      <c r="B5" s="5" t="s">
        <v>5</v>
      </c>
      <c r="C5" s="6"/>
      <c r="D5" s="7" t="s">
        <v>6</v>
      </c>
      <c r="E5" s="8" t="str">
        <f aca="false">IF(ISBLANK(C5),"Needed",IF(NOT(ISNUMBER(C5)),"Fix: numbers only",IF(C5&lt;0,"Fix: can't be negative",IF(C5&gt;999999.99,"Fix: too large",IF(ROUND(C5,2)&lt;&gt;C5,"Fix: dollars and cents only","OK")))))</f>
        <v>Needed</v>
      </c>
      <c r="F5" s="9" t="s">
        <v>7</v>
      </c>
    </row>
    <row r="6" customFormat="false" ht="40" hidden="false" customHeight="1" outlineLevel="0" collapsed="false">
      <c r="B6" s="5" t="inlineStr">
        <is>
          <t>Target percentage</t>
        </is>
      </c>
      <c r="C6" s="34"/>
      <c r="D6" s="7" t="str">
        <f>IF(C8="Cost +","% added to cost","% of selling price")</f>
        <v>% of selling price</v>
      </c>
      <c r="E6" s="8" t="str">
        <f>IF(LEN(TRIM(C6&amp;""))=0,"Needed",IF(NOT(ISNUMBER(C25)),"Fix: use 20 or 20%",IF(C25&lt;0,"Fix: cannot be negative",IF(ROUND(C25,2)&lt;&gt;C25,"Fix: up to 2 decimal places",IF(C8="Margin",IF(C25&gt;=100,"Fix: margin must be under 100","OK"),IF(C8="Cost +",IF(C25&gt;999999.99,"Fix: too large","OK"),"Fix: choose pricing basis"))))))</f>
        <v>Needed</v>
      </c>
      <c r="F6" s="9" t="str">
        <f>IF(E6="OK",IF(C8="Margin","Equivalent cost + markup: "&amp;TEXT(C25/(100-C25),"0.00%"),"Equivalent margin on selling price: "&amp;TEXT(C25/(100+C25),"0.00%")),"Enter your target percentage. Its equivalent will appear here.")</f>
        <v>Enter your target percentage. Its equivalent will appear here.</v>
      </c>
    </row>
    <row r="7" customFormat="false" ht="30" hidden="false" customHeight="true" outlineLevel="0" collapsed="false">
      <c r="B7" s="5" t="s">
        <v>11</v>
      </c>
      <c r="C7" s="6"/>
      <c r="D7" s="7" t="s">
        <v>12</v>
      </c>
      <c r="E7" s="8" t="str">
        <f aca="false">IF(ISBLANK(C7),"Needed",IF(NOT(ISNUMBER(C7)),"Fix: numbers only",IF(C7&lt;0,"Fix: can't be negative",IF(C7&gt;999999.99,"Fix: too large",IF(ROUND(C7,2)&lt;&gt;C7,"Fix: dollars and cents only","OK")))))</f>
        <v>Needed</v>
      </c>
      <c r="F7" s="9" t="s">
        <v>13</v>
      </c>
    </row>
    <row r="8" ht="40" customHeight="1">
      <c r="B8" s="5" t="inlineStr">
        <is>
          <t>Price using</t>
        </is>
      </c>
      <c r="C8" s="33" t="inlineStr">
        <is>
          <t>Margin</t>
        </is>
      </c>
      <c r="D8" s="7" t="inlineStr">
        <is>
          <t>choose one</t>
        </is>
      </c>
      <c r="E8" s="8" t="str">
        <f>IF(OR(C8="Margin",C8="Cost +"),"OK","Fix: choose Margin or Cost +")</f>
        <v>OK</v>
      </c>
      <c r="F8" s="9" t="inlineStr">
        <is>
          <t>Margin = share of selling price. Cost + = markup on cost. Enter 20 or 20% for twenty percent; 0.05 or 0.05% for 0.05%.</t>
        </is>
      </c>
    </row>
    <row r="9" customFormat="false" ht="15" hidden="false" customHeight="false" outlineLevel="0" collapsed="false">
      <c r="B9" s="3" t="s">
        <v>14</v>
      </c>
      <c r="C9" s="4"/>
      <c r="D9" s="4"/>
      <c r="E9" s="3" t="s">
        <v>3</v>
      </c>
      <c r="F9" s="3" t="s">
        <v>4</v>
      </c>
    </row>
    <row r="10" customFormat="false" ht="30" hidden="false" customHeight="true" outlineLevel="0" collapsed="false">
      <c r="B10" s="5" t="s">
        <v>15</v>
      </c>
      <c r="C10" s="11"/>
      <c r="D10" s="7" t="s">
        <v>16</v>
      </c>
      <c r="E10" s="8" t="str">
        <f aca="false">IF(ISBLANK(C10),IF(ISBLANK(C11),"Needed","OK (0 hours)"),IF(NOT(ISNUMBER(C10)),"Fix: numbers only",IF(C10&lt;0,"Fix: can't be negative",IF(INT(C10)&lt;&gt;C10,"Fix: whole hours; put the rest in minutes",IF(C10&gt;999,"Fix: too large","OK")))))</f>
        <v>Needed</v>
      </c>
      <c r="F10" s="9" t="s">
        <v>17</v>
      </c>
    </row>
    <row r="11" customFormat="false" ht="30" hidden="false" customHeight="true" outlineLevel="0" collapsed="false">
      <c r="B11" s="5" t="s">
        <v>18</v>
      </c>
      <c r="C11" s="11"/>
      <c r="D11" s="7" t="s">
        <v>19</v>
      </c>
      <c r="E11" s="8" t="str">
        <f aca="false">IF(ISBLANK(C11),IF(ISBLANK(C10),"(see hours)","OK (0 min)"),IF(NOT(ISNUMBER(C11)),"Fix: numbers only",IF(C11&lt;0,"Fix: can't be negative",IF(INT(C11)&lt;&gt;C11,"Fix: whole minutes",IF(C11&gt;59,"Fix: use 0 to 59","OK")))))</f>
        <v>(see hours)</v>
      </c>
      <c r="F11" s="9" t="s">
        <v>20</v>
      </c>
    </row>
    <row r="12" customFormat="false" ht="30" hidden="false" customHeight="true" outlineLevel="0" collapsed="false">
      <c r="B12" s="5" t="s">
        <v>21</v>
      </c>
      <c r="C12" s="6"/>
      <c r="D12" s="7" t="s">
        <v>22</v>
      </c>
      <c r="E12" s="8" t="str">
        <f aca="false">IF(ISBLANK(C12),"Needed",IF(NOT(ISNUMBER(C12)),"Fix: numbers only",IF(C12&lt;0,"Fix: can't be negative",IF(C12&gt;999999.99,"Fix: too large",IF(ROUND(C12,2)&lt;&gt;C12,"Fix: dollars and cents only","OK")))))</f>
        <v>Needed</v>
      </c>
      <c r="F12" s="9" t="s">
        <v>23</v>
      </c>
    </row>
    <row r="13" customFormat="false" ht="30" hidden="false" customHeight="true" outlineLevel="0" collapsed="false">
      <c r="B13" s="5" t="s">
        <v>24</v>
      </c>
      <c r="C13" s="6"/>
      <c r="D13" s="7" t="s">
        <v>22</v>
      </c>
      <c r="E13" s="8" t="str">
        <f aca="false">IF(ISBLANK(C13),"Needed",IF(NOT(ISNUMBER(C13)),"Fix: numbers only",IF(C13&lt;0,"Fix: can't be negative",IF(C13&gt;999999.99,"Fix: too large",IF(ROUND(C13,2)&lt;&gt;C13,"Fix: dollars and cents only","OK")))))</f>
        <v>Needed</v>
      </c>
      <c r="F13" s="9" t="s">
        <v>25</v>
      </c>
    </row>
    <row r="14" customFormat="false" ht="30" hidden="false" customHeight="true" outlineLevel="0" collapsed="false">
      <c r="B14" s="5" t="s">
        <v>26</v>
      </c>
      <c r="C14" s="6"/>
      <c r="D14" s="7" t="s">
        <v>22</v>
      </c>
      <c r="E14" s="8" t="str">
        <f aca="false">IF(ISBLANK(C14),"Needed",IF(NOT(ISNUMBER(C14)),"Fix: numbers only",IF(C14&lt;0,"Fix: can't be negative",IF(C14&gt;999999.99,"Fix: too large",IF(ROUND(C14,2)&lt;&gt;C14,"Fix: dollars and cents only","OK")))))</f>
        <v>Needed</v>
      </c>
      <c r="F14" s="9" t="s">
        <v>27</v>
      </c>
    </row>
    <row r="15" customFormat="false" ht="30" hidden="false" customHeight="true" outlineLevel="0" collapsed="false">
      <c r="B15" s="5" t="s">
        <v>28</v>
      </c>
      <c r="C15" s="6"/>
      <c r="D15" s="7" t="s">
        <v>22</v>
      </c>
      <c r="E15" s="8" t="str">
        <f aca="false">IF(ISBLANK(C15),"Needed",IF(NOT(ISNUMBER(C15)),"Fix: numbers only",IF(C15&lt;0,"Fix: can't be negative",IF(C15&gt;999999.99,"Fix: too large",IF(ROUND(C15,2)&lt;&gt;C15,"Fix: dollars and cents only","OK")))))</f>
        <v>Needed</v>
      </c>
      <c r="F15" s="9" t="s">
        <v>29</v>
      </c>
    </row>
    <row r="17" customFormat="false" ht="15" hidden="false" customHeight="false" outlineLevel="0" collapsed="false">
      <c r="B17" s="3" t="s">
        <v>30</v>
      </c>
      <c r="C17" s="4"/>
      <c r="D17" s="4"/>
      <c r="E17" s="4"/>
      <c r="F17" s="4"/>
    </row>
    <row r="18" customFormat="false" ht="33.75" hidden="false" customHeight="true" outlineLevel="0" collapsed="false">
      <c r="B18" s="12" t="s">
        <v>31</v>
      </c>
      <c r="C18" s="13" t="str">
        <f aca="false">IF(E18="Ready",ROUNDUP(ROUND(MAX(C26,C7),9),2),"—")</f>
        <v>—</v>
      </c>
      <c r="D18" s="14" t="s">
        <v>32</v>
      </c>
      <c r="E18" s="8" t="str">
        <f>IF(NOT(AND(E5="OK",E6="OK",E7="OK",E8="OK")),"Settings",IF(COUNTBLANK(C10:C15)=6,"Start",IF(OR(LEFT(E10,3)="Fix",LEFT(E11,3)="Fix",LEFT(E12,3)="Fix",LEFT(E13,3)="Fix",LEFT(E14,3)="Fix",LEFT(E15,3)="Fix"),"Fix",IF(OR(E10="Needed",E11="Needed",E12="Needed",E13="Needed",E14="Needed",E15="Needed"),"Needed",IF(AND(OR(N(C10)*60+N(C11)=0,C5=0),SUM(C12:C15)=0),"Check","Ready")))))</f>
        <v>Settings</v>
      </c>
    </row>
    <row r="19" customFormat="false" ht="30" hidden="false" customHeight="true" outlineLevel="0" collapsed="false">
      <c r="B19" s="15" t="str">
        <f>IF(E18="Settings","Fill in all four settings above (see the Check column) to get a quote.",IF(E18="Start","Enter this job's time and costs to see your minimum quote.",IF(E18="Fix","Fix the cells marked Fix in the Check column. No quote until then.",IF(E18="Needed","No quote yet: "&amp;SUM(IF(E10="Needed",1,0),IF(E11="Needed",1,0),IF(E12="Needed",1,0),IF(E13="Needed",1,0),IF(E14="Needed",1,0),IF(E15="Needed",1,0))&amp;IF(SUM(IF(E10="Needed",1,0),IF(E11="Needed",1,0),IF(E12="Needed",1,0),IF(E13="Needed",1,0),IF(E14="Needed",1,0),IF(E15="Needed",1,0))=1," number is"," numbers are")&amp;" still needed. Every cost needs your estimate, even if it is 0.",IF(E18="Check","Check your inputs. With no time and no costs, there is nothing for a quote to cover.",IF(C7&gt;C26,"Your minimum call-out charge sets this quote. Your calculated floor is "&amp;TEXT(C27,"$#,##0.00")&amp;".",IF(C8="Cost +","Covers "&amp;TEXT(C24,"$#,##0.00")&amp;" of included cost plus your "&amp;TEXT(C25,"0.00")&amp;"% markup ("&amp;TEXT(C25/(100+C25),"0.00%")&amp;" equivalent margin).",IF(C25=0,"At 0% margin this covers your included costs and nothing more.","Covers "&amp;TEXT(C24,"$#,##0.00")&amp;" of included cost at your "&amp;TEXT(C25,"0.00")&amp;"% target margin."))))))))</f>
        <v>Fill in all four settings above (see the Check column) to get a quote.</v>
      </c>
      <c r="C19" s="15"/>
      <c r="D19" s="15"/>
      <c r="E19" s="15"/>
      <c r="F19" s="15"/>
    </row>
    <row r="21" customFormat="false" ht="15" hidden="false" customHeight="false" outlineLevel="0" collapsed="false">
      <c r="B21" s="3" t="s">
        <v>33</v>
      </c>
      <c r="C21" s="4"/>
      <c r="D21" s="4"/>
      <c r="E21" s="4"/>
      <c r="F21" s="4"/>
    </row>
    <row r="22" customFormat="false" ht="15" hidden="false" customHeight="true" outlineLevel="0" collapsed="false">
      <c r="B22" s="16" t="s">
        <v>34</v>
      </c>
      <c r="C22" s="17" t="str">
        <f aca="false">IF(OR(E18="Ready",E18="Check"),N(C10)&amp;" h "&amp;N(C11)&amp;" min","—")</f>
        <v>—</v>
      </c>
      <c r="D22" s="18" t="s">
        <v>35</v>
      </c>
      <c r="E22" s="18"/>
      <c r="F22" s="18"/>
    </row>
    <row r="23" customFormat="false" ht="15" hidden="false" customHeight="true" outlineLevel="0" collapsed="false">
      <c r="B23" s="16" t="s">
        <v>36</v>
      </c>
      <c r="C23" s="19" t="str">
        <f aca="false">IF(OR(E18="Ready",E18="Check"),(N(C10)+N(C11)/60)*C5,"—")</f>
        <v>—</v>
      </c>
      <c r="D23" s="18" t="s">
        <v>37</v>
      </c>
      <c r="E23" s="18"/>
      <c r="F23" s="18"/>
    </row>
    <row r="24" customFormat="false" ht="15" hidden="false" customHeight="true" outlineLevel="0" collapsed="false">
      <c r="B24" s="20" t="s">
        <v>38</v>
      </c>
      <c r="C24" s="21" t="str">
        <f aca="false">IF(OR(E18="Ready",E18="Check"),C23+SUM(C12:C15),"—")</f>
        <v>—</v>
      </c>
      <c r="D24" s="18" t="s">
        <v>39</v>
      </c>
      <c r="E24" s="18"/>
      <c r="F24" s="18"/>
    </row>
    <row r="25" customFormat="false" ht="15" hidden="false" customHeight="true" outlineLevel="0" collapsed="false">
      <c r="B25" s="16" t="str">
        <f>IF(C8="Cost +","Cost-plus markup","Target margin")</f>
        <v>Target margin</v>
      </c>
      <c r="C25" s="35" t="str">
        <f>IF(LEN(TRIM(C6&amp;""))=0,"—",IF(IFERROR(FIND("%",TRIM(C6&amp;"")),LEN(TRIM(C6&amp;"")))&lt;&gt;LEN(TRIM(C6&amp;"")),"—",IFERROR(--IF(RIGHT(TRIM(C6&amp;""),1)="%",LEFT(TRIM(C6&amp;""),LEN(TRIM(C6&amp;""))-1),TRIM(C6&amp;"")),"—")))</f>
        <v>—</v>
      </c>
      <c r="D25" s="18" t="str">
        <f>IF(C8="Cost +","Percentage added to included cost. Equivalent margin is shown above.","Share of selling price. Equivalent cost-plus markup is shown above.")</f>
        <v>Share of selling price. Equivalent cost-plus markup is shown above.</v>
      </c>
      <c r="E25" s="18"/>
      <c r="F25" s="18"/>
    </row>
    <row r="26" customFormat="false" ht="15" hidden="false" customHeight="true" outlineLevel="0" collapsed="false">
      <c r="B26" s="16" t="s">
        <v>41</v>
      </c>
      <c r="C26" s="23" t="str">
        <f>IF(E18="Ready",IF(C8="Cost +",C24*(1+C25/100),C24/(1-C25/100)),"—")</f>
        <v>—</v>
      </c>
      <c r="D26" s="18" t="str">
        <f>IF(C8="Cost +","Included cost × (1 + markup).","Included cost ÷ (1 − margin).")</f>
        <v>Included cost ÷ (1 − margin).</v>
      </c>
      <c r="E26" s="18"/>
      <c r="F26" s="18"/>
    </row>
    <row r="27" customFormat="false" ht="15" hidden="false" customHeight="true" outlineLevel="0" collapsed="false">
      <c r="B27" s="20" t="s">
        <v>43</v>
      </c>
      <c r="C27" s="21" t="str">
        <f aca="false">IF(E18="Ready",ROUNDUP(ROUND(C26,9),2),"—")</f>
        <v>—</v>
      </c>
      <c r="D27" s="18" t="s">
        <v>44</v>
      </c>
      <c r="E27" s="18"/>
      <c r="F27" s="18"/>
    </row>
    <row r="28" customFormat="false" ht="15" hidden="false" customHeight="true" outlineLevel="0" collapsed="false">
      <c r="B28" s="16" t="s">
        <v>11</v>
      </c>
      <c r="C28" s="19" t="str">
        <f>IF(AND(E5="OK",E6="OK",E7="OK",E8="OK"),C7,"—")</f>
        <v>—</v>
      </c>
      <c r="D28" s="18" t="s">
        <v>45</v>
      </c>
      <c r="E28" s="18"/>
      <c r="F28" s="18"/>
    </row>
    <row r="29" customFormat="false" ht="15" hidden="false" customHeight="true" outlineLevel="0" collapsed="false">
      <c r="B29" s="16" t="s">
        <v>46</v>
      </c>
      <c r="C29" s="17" t="str">
        <f aca="false">IF(E18="Ready",IF(C7&gt;C26,"Your call-out charge","Calculated floor"),"—")</f>
        <v>—</v>
      </c>
      <c r="D29" s="18" t="inlineStr">
        <is>
          <t>The higher of the calculated floor and your minimum call-out charge sets the quote.</t>
        </is>
      </c>
      <c r="E29" s="18"/>
      <c r="F29" s="18"/>
    </row>
    <row r="30" customFormat="false" ht="15" hidden="false" customHeight="true" outlineLevel="0" collapsed="false">
      <c r="B30" s="16" t="s">
        <v>48</v>
      </c>
      <c r="C30" s="19" t="str">
        <f aca="false">IF(E18="Ready",C18-C24,"—")</f>
        <v>—</v>
      </c>
      <c r="D30" s="18" t="inlineStr">
        <is>
          <t>Surplus above entered costs. Your own pay is already included; this is not guaranteed take-home pay.</t>
        </is>
      </c>
      <c r="E30" s="18"/>
      <c r="F30" s="18"/>
    </row>
    <row r="31" customFormat="false" ht="32" hidden="false" customHeight="1" outlineLevel="0" collapsed="false">
      <c r="B31" s="24" t="inlineStr">
        <is>
          <t>Before sales tax. Covers only entered costs. This calculator does not calculate taxes, payment fees or discounts. Recheck pricing if any apply.</t>
        </is>
      </c>
      <c r="C31" s="24"/>
      <c r="D31" s="24"/>
      <c r="E31" s="24"/>
      <c r="F31" s="24"/>
    </row>
    <row r="33" customFormat="false" ht="15" hidden="false" customHeight="false" outlineLevel="0" collapsed="false">
      <c r="B33" s="3" t="s">
        <v>51</v>
      </c>
      <c r="C33" s="4"/>
      <c r="D33" s="4"/>
      <c r="E33" s="4"/>
      <c r="F33" s="4"/>
    </row>
    <row r="34" customFormat="false" ht="32" hidden="false" customHeight="1" outlineLevel="0" collapsed="false">
      <c r="B34" s="25" t="inlineStr">
        <is>
          <t>1. Choose Margin or Cost + in Price using. Enter your percentage, hourly pay and minimum charge. Save the file.</t>
        </is>
      </c>
      <c r="C34" s="25"/>
      <c r="D34" s="25"/>
      <c r="E34" s="25"/>
      <c r="F34" s="25"/>
    </row>
    <row r="35" customFormat="false" ht="15" hidden="false" customHeight="false" outlineLevel="0" collapsed="false">
      <c r="B35" s="25" t="s">
        <v>53</v>
      </c>
      <c r="C35" s="25"/>
      <c r="D35" s="25"/>
      <c r="E35" s="25"/>
      <c r="F35" s="25"/>
    </row>
    <row r="36" customFormat="false" ht="15" hidden="false" customHeight="false" outlineLevel="0" collapsed="false">
      <c r="B36" s="25" t="s">
        <v>54</v>
      </c>
      <c r="C36" s="25"/>
      <c r="D36" s="25"/>
      <c r="E36" s="25"/>
      <c r="F36" s="25"/>
    </row>
    <row r="37" customFormat="false" ht="15" hidden="false" customHeight="false" outlineLevel="0" collapsed="false">
      <c r="B37" s="25" t="s">
        <v>55</v>
      </c>
      <c r="C37" s="25"/>
      <c r="D37" s="25"/>
      <c r="E37" s="25"/>
      <c r="F37" s="25"/>
    </row>
    <row r="39" customFormat="false" ht="15" hidden="false" customHeight="false" outlineLevel="0" collapsed="false">
      <c r="B39" s="3" t="s">
        <v>56</v>
      </c>
      <c r="C39" s="4"/>
      <c r="D39" s="4"/>
      <c r="E39" s="4"/>
      <c r="F39" s="4"/>
    </row>
    <row r="40" customFormat="false" ht="15" hidden="false" customHeight="false" outlineLevel="0" collapsed="false">
      <c r="B40" s="26" t="s">
        <v>57</v>
      </c>
      <c r="C40" s="27" t="s">
        <v>58</v>
      </c>
    </row>
    <row r="41" customFormat="false" ht="15" hidden="false" customHeight="false" outlineLevel="0" collapsed="false">
      <c r="B41" s="26" t="s">
        <v>59</v>
      </c>
      <c r="C41" s="27" t="s">
        <v>60</v>
      </c>
    </row>
    <row r="42" customFormat="false" ht="15" hidden="false" customHeight="false" outlineLevel="0" collapsed="false">
      <c r="B42" s="28" t="s">
        <v>38</v>
      </c>
      <c r="C42" s="29" t="s">
        <v>61</v>
      </c>
    </row>
    <row r="43" customFormat="false" ht="15" hidden="false" customHeight="false" outlineLevel="0" collapsed="false">
      <c r="B43" s="26" t="s">
        <v>62</v>
      </c>
      <c r="C43" s="27" t="s">
        <v>63</v>
      </c>
    </row>
    <row r="44" customFormat="false" ht="15" hidden="false" customHeight="false" outlineLevel="0" collapsed="false">
      <c r="B44" s="28" t="s">
        <v>64</v>
      </c>
      <c r="C44" s="29" t="s">
        <v>63</v>
      </c>
    </row>
    <row r="45" customFormat="false" ht="15" hidden="false" customHeight="false" outlineLevel="0" collapsed="false">
      <c r="B45" s="30" t="s">
        <v>65</v>
      </c>
      <c r="C45" s="30"/>
      <c r="D45" s="30"/>
      <c r="E45" s="30"/>
      <c r="F45" s="30"/>
    </row>
    <row r="47" customFormat="false" ht="15" hidden="false" customHeight="false" outlineLevel="0" collapsed="false">
      <c r="B47" s="31" t="s">
        <v>66</v>
      </c>
    </row>
  </sheetData>
  <mergeCells count="17">
    <mergeCell ref="B2:F2"/>
    <mergeCell ref="B19:F19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B31:F31"/>
    <mergeCell ref="B34:F34"/>
    <mergeCell ref="B35:F35"/>
    <mergeCell ref="B36:F36"/>
    <mergeCell ref="B37:F37"/>
    <mergeCell ref="B45:F45"/>
  </mergeCells>
  <conditionalFormatting sqref="E5:E8">
    <cfRule type="expression" priority="2" aboveAverage="0" equalAverage="0" bottom="0" percent="0" rank="0" text="" dxfId="0">
      <formula>LEFT(E5,3)="Fix"</formula>
    </cfRule>
    <cfRule type="expression" priority="3" aboveAverage="0" equalAverage="0" bottom="0" percent="0" rank="0" text="" dxfId="1">
      <formula>E5="Needed"</formula>
    </cfRule>
  </conditionalFormatting>
  <conditionalFormatting sqref="E10:E15">
    <cfRule type="expression" priority="4" aboveAverage="0" equalAverage="0" bottom="0" percent="0" rank="0" text="" dxfId="0">
      <formula>LEFT(E10,3)="Fix"</formula>
    </cfRule>
    <cfRule type="expression" priority="5" aboveAverage="0" equalAverage="0" bottom="0" percent="0" rank="0" text="" dxfId="1">
      <formula>E10="Needed"</formula>
    </cfRule>
  </conditionalFormatting>
  <conditionalFormatting sqref="E18">
    <cfRule type="expression" priority="6" aboveAverage="0" equalAverage="0" bottom="0" percent="0" rank="0" text="" dxfId="2">
      <formula>E18&lt;&gt;"Ready"</formula>
    </cfRule>
  </conditionalFormatting>
  <dataValidations count="10">
    <dataValidation allowBlank="true" error="Enter a dollar amount of 0 or more, with no more than 2 decimal places." errorStyle="stop" errorTitle="Dollars and cents" operator="between" showDropDown="false" showErrorMessage="true" showInputMessage="false" sqref="C5" type="custom">
      <formula1>AND(ISNUMBER(C5),C5&gt;=0,C5&lt;=999999.99,ROUND(C5,2)=C5)</formula1>
      <formula2>0</formula2>
    </dataValidation>
    <dataValidation allowBlank="true" error="Enter a dollar amount of 0 or more, with no more than 2 decimal places." errorStyle="stop" errorTitle="Dollars and cents" operator="between" showDropDown="false" showErrorMessage="true" showInputMessage="false" sqref="C7" type="custom">
      <formula1>AND(ISNUMBER(C7),C7&gt;=0,C7&lt;=999999.99,ROUND(C7,2)=C7)</formula1>
      <formula2>0</formula2>
    </dataValidation>
    <dataValidation allowBlank="true" error="Enter a dollar amount of 0 or more, with no more than 2 decimal places." errorStyle="stop" errorTitle="Dollars and cents" operator="between" showDropDown="false" showErrorMessage="true" showInputMessage="false" sqref="C12" type="custom">
      <formula1>AND(ISNUMBER(C12),C12&gt;=0,C12&lt;=999999.99,ROUND(C12,2)=C12)</formula1>
      <formula2>0</formula2>
    </dataValidation>
    <dataValidation allowBlank="true" error="Enter a dollar amount of 0 or more, with no more than 2 decimal places." errorStyle="stop" errorTitle="Dollars and cents" operator="between" showDropDown="false" showErrorMessage="true" showInputMessage="false" sqref="C13" type="custom">
      <formula1>AND(ISNUMBER(C13),C13&gt;=0,C13&lt;=999999.99,ROUND(C13,2)=C13)</formula1>
      <formula2>0</formula2>
    </dataValidation>
    <dataValidation allowBlank="true" error="Enter a dollar amount of 0 or more, with no more than 2 decimal places." errorStyle="stop" errorTitle="Dollars and cents" operator="between" showDropDown="false" showErrorMessage="true" showInputMessage="false" sqref="C14" type="custom">
      <formula1>AND(ISNUMBER(C14),C14&gt;=0,C14&lt;=999999.99,ROUND(C14,2)=C14)</formula1>
      <formula2>0</formula2>
    </dataValidation>
    <dataValidation allowBlank="true" error="Enter a dollar amount of 0 or more, with no more than 2 decimal places." errorStyle="stop" errorTitle="Dollars and cents" operator="between" showDropDown="false" showErrorMessage="true" showInputMessage="false" sqref="C15" type="custom">
      <formula1>AND(ISNUMBER(C15),C15&gt;=0,C15&lt;=999999.99,ROUND(C15,2)=C15)</formula1>
      <formula2>0</formula2>
    </dataValidation>
    <dataValidation allowBlank="true" error="Enter 20 or 20% for twenty percent. Use up to 2 decimal places. Margin: 0 to under 100%; Cost +: 0 to 999999.99%." errorStyle="stop" errorTitle="Target percentage" operator="between" showDropDown="false" showErrorMessage="true" showInputMessage="true" sqref="C6" type="custom" promptTitle="Percentage" prompt="20 and 20% both mean twenty percent. 0.05 and 0.05% both mean 0.05%.">
      <formula1>OR(LEN(TRIM(C6&amp;""))=0,$E$6="OK")</formula1>
      <formula2>0</formula2>
    </dataValidation>
    <dataValidation allowBlank="true" error="Enter whole hours (0 or more). Put the rest in minutes." errorStyle="stop" errorTitle="Whole hours" operator="between" showDropDown="false" showErrorMessage="true" showInputMessage="false" sqref="C10" type="custom">
      <formula1>AND(ISNUMBER(C10),C10&gt;=0,C10&lt;=999,INT(C10)=C10)</formula1>
      <formula2>0</formula2>
    </dataValidation>
    <dataValidation allowBlank="true" error="Enter whole minutes from 0 to 59." errorStyle="stop" errorTitle="Minutes" operator="between" showDropDown="false" showErrorMessage="true" showInputMessage="false" sqref="C11" type="custom">
      <formula1>AND(ISNUMBER(C11),C11&gt;=0,C11&lt;=59,INT(C11)=C11)</formula1>
      <formula2>0</formula2>
    </dataValidation>
    <dataValidation type="list" sqref="C8" allowBlank="false" showDropDown="false" showErrorMessage="true" errorStyle="stop" errorTitle="Price using" error="Choose Margin or Cost + from the dropdown." showInputMessage="true" promptTitle="Choose your pricing basis" prompt="Then enter the percentage in Target percentage above.">
      <formula1>"Margin,Cost +"</formula1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2026-10-21T17:54:05Z</dcterms:created>
  <dc:creator>openpyxl</dc:creator>
  <dc:description/>
  <dc:language>en-US</dc:language>
  <cp:lastModifiedBy/>
  <dcterms:modified xsi:type="dcterms:W3CDTF">2026-10-21T17:54:05Z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